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 firstSheet="2" activeTab="2"/>
  </bookViews>
  <sheets>
    <sheet name="结算规则" sheetId="1" state="hidden" r:id="rId1"/>
    <sheet name="结算表" sheetId="4" state="hidden" r:id="rId2"/>
    <sheet name="TOB版" sheetId="2" r:id="rId3"/>
  </sheets>
  <calcPr calcId="144525"/>
</workbook>
</file>

<file path=xl/sharedStrings.xml><?xml version="1.0" encoding="utf-8"?>
<sst xmlns="http://schemas.openxmlformats.org/spreadsheetml/2006/main" count="243" uniqueCount="118">
  <si>
    <t>医院名称：成都大邑县妇幼保健院</t>
  </si>
  <si>
    <t>上线项目：流产关爱</t>
  </si>
  <si>
    <t>项目经理：翘摇</t>
  </si>
  <si>
    <r>
      <rPr>
        <sz val="11"/>
        <color theme="1"/>
        <rFont val="微软雅黑"/>
        <charset val="134"/>
      </rPr>
      <t>备注</t>
    </r>
    <r>
      <rPr>
        <sz val="11"/>
        <color theme="1"/>
        <rFont val="华文仿宋"/>
        <charset val="134"/>
      </rPr>
      <t xml:space="preserve">
（下线项目填"已下线"）</t>
    </r>
  </si>
  <si>
    <t>上线时间</t>
  </si>
  <si>
    <t>服务名称</t>
  </si>
  <si>
    <r>
      <rPr>
        <sz val="12"/>
        <color theme="1"/>
        <rFont val="微软雅黑"/>
        <charset val="134"/>
      </rPr>
      <t xml:space="preserve">服务周期
</t>
    </r>
    <r>
      <rPr>
        <sz val="12"/>
        <color theme="1"/>
        <rFont val="仿宋"/>
        <charset val="134"/>
      </rPr>
      <t>（天）</t>
    </r>
  </si>
  <si>
    <t>A服务定价</t>
  </si>
  <si>
    <t>B后台配置*</t>
  </si>
  <si>
    <t>C线下统计结算*</t>
  </si>
  <si>
    <t>D第三方分成*</t>
  </si>
  <si>
    <t>财务测算</t>
  </si>
  <si>
    <t>B后台配置合计</t>
  </si>
  <si>
    <t>医院结算
（垫付）</t>
  </si>
  <si>
    <t>HIS代缴</t>
  </si>
  <si>
    <t>医院分成</t>
  </si>
  <si>
    <t>医生结算</t>
  </si>
  <si>
    <t>护士结算</t>
  </si>
  <si>
    <t>其他医护结算</t>
  </si>
  <si>
    <t>C线下合计</t>
  </si>
  <si>
    <t>推荐费</t>
  </si>
  <si>
    <t>管理费</t>
  </si>
  <si>
    <t>礼包费</t>
  </si>
  <si>
    <t>绿通费</t>
  </si>
  <si>
    <t>D第三方合计</t>
  </si>
  <si>
    <t>渠道分成</t>
  </si>
  <si>
    <t>保险</t>
  </si>
  <si>
    <t>车费</t>
  </si>
  <si>
    <t>课程</t>
  </si>
  <si>
    <t>E去税收入
=A/1.06</t>
  </si>
  <si>
    <t>F毛利
=E-B-C-D</t>
  </si>
  <si>
    <t>G毛利率
=F/E</t>
  </si>
  <si>
    <t>无痛人流关爱-可视</t>
  </si>
  <si>
    <t>无痛人流关爱-可视高危</t>
  </si>
  <si>
    <t>无痛人流术中取环关爱-可视</t>
  </si>
  <si>
    <t>无痛人流术中取环关爱-可视高危</t>
  </si>
  <si>
    <t>无痛人流关爱-可视-无术前</t>
  </si>
  <si>
    <t>无痛人流关爱-可视高危-无术前</t>
  </si>
  <si>
    <t>无痛人流术中取环关爱-可视-无术前</t>
  </si>
  <si>
    <t>无痛人流术中取环关爱-可视高危-无术前</t>
  </si>
  <si>
    <t>注：1、单个医院单个服务类型，结算规则变动请写在一张表上，注明上线执行时间，后续新增直接向下添加；</t>
  </si>
  <si>
    <t>2、其中B后台配置结算医院结算（垫付）+HIS代缴=院内收费，不涉及HIS代缴标注0；包含除医护意外其他角色自动添加注明；</t>
  </si>
  <si>
    <t>3、其中C线下统计结算管理费指面向院方关键决策领导费用支出，礼包费按照业务线为固定金额成本如需新增或调整需要备注申请，涉及绿通费用如已在B后台角色中添加，此处为0；</t>
  </si>
  <si>
    <t>4、其中D第三方分成结算渠道分成指涉及创新渠道协议分成占比（常规情况下为微脉部分10%），课程按照业务线配置成本填写，保险和交通主要针对医护上门项目；</t>
  </si>
  <si>
    <t>5、BCD为必填项，计算公式已插入，财务测算部分会自动核算。</t>
  </si>
  <si>
    <t>子项成本规范（该金额为上限）</t>
  </si>
  <si>
    <t>成本核算标准</t>
  </si>
  <si>
    <t>孕产一体化项目</t>
  </si>
  <si>
    <t>儿童关爱项目</t>
  </si>
  <si>
    <t>流产关爱项目</t>
  </si>
  <si>
    <t>宫巢关爱项目</t>
  </si>
  <si>
    <t>礼包</t>
  </si>
  <si>
    <t>B超检查</t>
  </si>
  <si>
    <t>抽血化验</t>
  </si>
  <si>
    <t>5元/单次</t>
  </si>
  <si>
    <t>各区域毛利标准规范</t>
  </si>
  <si>
    <t>区域</t>
  </si>
  <si>
    <t xml:space="preserve"> </t>
  </si>
  <si>
    <t>一线准一线
（省会城市）</t>
  </si>
  <si>
    <t>25-30%</t>
  </si>
  <si>
    <t>18-23%</t>
  </si>
  <si>
    <t>北京、杭州、成都、重庆、济南、长沙、昆明、东莞等</t>
  </si>
  <si>
    <t>二三线</t>
  </si>
  <si>
    <t>23-28%</t>
  </si>
  <si>
    <t>15-20%</t>
  </si>
  <si>
    <t>徐州、珠海、泉州、镇江、湖州、金华、台州、荆州、马鞍山、襄阳、株洲、常德、丽水、新乡、宜昌等</t>
  </si>
  <si>
    <t>县级医院及四线以下</t>
  </si>
  <si>
    <t>20-25%</t>
  </si>
  <si>
    <t>12-18%</t>
  </si>
  <si>
    <t>聊城、平舆、十堰、开封、铜陵、永州、德阳、许昌等</t>
  </si>
  <si>
    <t>附件：3</t>
  </si>
  <si>
    <t>妇科全病程管理服务（周期：30天）</t>
  </si>
  <si>
    <t>项目分类</t>
  </si>
  <si>
    <t>服务项目</t>
  </si>
  <si>
    <t>服务内容</t>
  </si>
  <si>
    <t>无痛人流关爱服务</t>
  </si>
  <si>
    <t>无痛人流关爱服务-无术前检查</t>
  </si>
  <si>
    <t>可视</t>
  </si>
  <si>
    <t>可视
高危</t>
  </si>
  <si>
    <t>院内项目</t>
  </si>
  <si>
    <t>术前检查</t>
  </si>
  <si>
    <t>心电图，凝血，尿HCG，传染病等</t>
  </si>
  <si>
    <t>1/0次</t>
  </si>
  <si>
    <t>/</t>
  </si>
  <si>
    <t>手术安排</t>
  </si>
  <si>
    <t>麻醉安排、人工流产术、流产用药、术后留观康复及用药等</t>
  </si>
  <si>
    <t>1次</t>
  </si>
  <si>
    <t>复诊安排</t>
  </si>
  <si>
    <t>复诊挂号、阴道彩超等</t>
  </si>
  <si>
    <t>健康管理服务</t>
  </si>
  <si>
    <t>疾病管理</t>
  </si>
  <si>
    <t>妇科医生：线上答疑指导</t>
  </si>
  <si>
    <t>30天</t>
  </si>
  <si>
    <t>科普宣教</t>
  </si>
  <si>
    <t>PAC护士：线上随访关怀</t>
  </si>
  <si>
    <t>42天</t>
  </si>
  <si>
    <t>手术关爱</t>
  </si>
  <si>
    <t>手术医生：妇科手术医生提供术中、术后的关爱</t>
  </si>
  <si>
    <t>报告解读</t>
  </si>
  <si>
    <t>超声专家：报告解读及特殊服务</t>
  </si>
  <si>
    <t>2次</t>
  </si>
  <si>
    <t>外延服务</t>
  </si>
  <si>
    <t>院内陪护服务</t>
  </si>
  <si>
    <t>院内就医预约安排/检查陪诊/代取缴/术后陪护</t>
  </si>
  <si>
    <t>3/2次</t>
  </si>
  <si>
    <t>健康档案关爱</t>
  </si>
  <si>
    <t>PAC线上量表跟踪</t>
  </si>
  <si>
    <t>4次</t>
  </si>
  <si>
    <t>线上课堂</t>
  </si>
  <si>
    <t>妇科疾病、妇科体检科普相关课程</t>
  </si>
  <si>
    <t>3组</t>
  </si>
  <si>
    <t>特殊关怀</t>
  </si>
  <si>
    <t>VIP特需休息室特供纸杯纯水、零食水果、就医资料打包袋等</t>
  </si>
  <si>
    <t>术后关怀礼包</t>
  </si>
  <si>
    <t>税费</t>
  </si>
  <si>
    <t>合计（元）</t>
  </si>
  <si>
    <t>按健康管理增值服务费（院内项目除外）收取管理服务费（%），管理服务费（%）报价（报价精确到小数点后二位）。</t>
  </si>
  <si>
    <t xml:space="preserve">________(%)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</si>
</sst>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华文仿宋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C00000"/>
      <name val="微软雅黑"/>
      <charset val="134"/>
    </font>
    <font>
      <sz val="14"/>
      <color theme="1"/>
      <name val="微软雅黑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1" xfId="8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3" borderId="1" xfId="50" applyFont="1" applyFill="1" applyBorder="1" applyAlignment="1">
      <alignment horizontal="center" vertical="center" wrapText="1"/>
    </xf>
    <xf numFmtId="0" fontId="9" fillId="4" borderId="1" xfId="50" applyFont="1" applyFill="1" applyBorder="1" applyAlignment="1">
      <alignment horizontal="center" vertical="center" wrapText="1"/>
    </xf>
    <xf numFmtId="0" fontId="10" fillId="5" borderId="1" xfId="50" applyFont="1" applyFill="1" applyBorder="1" applyAlignment="1">
      <alignment horizontal="center" vertical="center" wrapText="1"/>
    </xf>
    <xf numFmtId="0" fontId="11" fillId="6" borderId="7" xfId="50" applyFont="1" applyFill="1" applyBorder="1" applyAlignment="1">
      <alignment horizontal="center" vertical="center"/>
    </xf>
    <xf numFmtId="0" fontId="11" fillId="6" borderId="5" xfId="5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7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6" borderId="1" xfId="0" applyFill="1" applyBorder="1">
      <alignment vertical="center"/>
    </xf>
    <xf numFmtId="43" fontId="12" fillId="0" borderId="1" xfId="0" applyNumberFormat="1" applyFont="1" applyBorder="1">
      <alignment vertical="center"/>
    </xf>
    <xf numFmtId="0" fontId="0" fillId="8" borderId="1" xfId="0" applyFill="1" applyBorder="1">
      <alignment vertical="center"/>
    </xf>
    <xf numFmtId="0" fontId="0" fillId="8" borderId="0" xfId="0" applyFill="1">
      <alignment vertical="center"/>
    </xf>
    <xf numFmtId="43" fontId="12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9" borderId="4" xfId="50" applyFont="1" applyFill="1" applyBorder="1" applyAlignment="1">
      <alignment horizontal="center" vertical="center"/>
    </xf>
    <xf numFmtId="0" fontId="11" fillId="9" borderId="5" xfId="5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43" fontId="5" fillId="7" borderId="1" xfId="8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3" fillId="4" borderId="1" xfId="50" applyFont="1" applyFill="1" applyBorder="1" applyAlignment="1">
      <alignment horizontal="center" vertical="center" wrapText="1"/>
    </xf>
    <xf numFmtId="0" fontId="5" fillId="4" borderId="1" xfId="50" applyFont="1" applyFill="1" applyBorder="1" applyAlignment="1">
      <alignment horizontal="center" vertical="center" wrapText="1"/>
    </xf>
    <xf numFmtId="0" fontId="0" fillId="9" borderId="1" xfId="0" applyFill="1" applyBorder="1">
      <alignment vertical="center"/>
    </xf>
    <xf numFmtId="0" fontId="11" fillId="10" borderId="4" xfId="50" applyFont="1" applyFill="1" applyBorder="1" applyAlignment="1">
      <alignment horizontal="center" vertical="center"/>
    </xf>
    <xf numFmtId="0" fontId="11" fillId="10" borderId="5" xfId="5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 wrapText="1"/>
    </xf>
    <xf numFmtId="0" fontId="5" fillId="12" borderId="1" xfId="50" applyFont="1" applyFill="1" applyBorder="1" applyAlignment="1">
      <alignment horizontal="center" vertical="center" wrapText="1"/>
    </xf>
    <xf numFmtId="0" fontId="0" fillId="11" borderId="1" xfId="0" applyFill="1" applyBorder="1">
      <alignment vertical="center"/>
    </xf>
    <xf numFmtId="0" fontId="7" fillId="13" borderId="1" xfId="0" applyFont="1" applyFill="1" applyBorder="1" applyAlignment="1">
      <alignment horizontal="center" vertical="center" wrapText="1"/>
    </xf>
    <xf numFmtId="0" fontId="0" fillId="13" borderId="1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35"/>
  <sheetViews>
    <sheetView workbookViewId="0">
      <selection activeCell="F14" sqref="F14"/>
    </sheetView>
  </sheetViews>
  <sheetFormatPr defaultColWidth="9" defaultRowHeight="13.5"/>
  <cols>
    <col min="2" max="2" width="12.125" customWidth="1"/>
    <col min="3" max="3" width="9" customWidth="1"/>
    <col min="4" max="4" width="39.5" customWidth="1"/>
    <col min="5" max="5" width="8.25" customWidth="1"/>
    <col min="6" max="6" width="10.25" customWidth="1"/>
    <col min="12" max="12" width="11.625" customWidth="1"/>
    <col min="13" max="13" width="13.5" customWidth="1"/>
    <col min="14" max="14" width="7.125" customWidth="1"/>
    <col min="18" max="18" width="7.375" customWidth="1"/>
    <col min="19" max="19" width="9.25" customWidth="1"/>
    <col min="20" max="23" width="5.5" customWidth="1"/>
    <col min="24" max="24" width="12.5" customWidth="1"/>
    <col min="25" max="26" width="12.75"/>
  </cols>
  <sheetData>
    <row r="1" ht="21" customHeight="1" spans="2:7">
      <c r="B1" s="36" t="s">
        <v>0</v>
      </c>
      <c r="C1" s="36"/>
      <c r="D1" s="36"/>
      <c r="E1" s="36"/>
      <c r="F1" s="36"/>
      <c r="G1" s="37"/>
    </row>
    <row r="2" ht="21.95" customHeight="1" spans="2:7">
      <c r="B2" s="36" t="s">
        <v>1</v>
      </c>
      <c r="C2" s="36"/>
      <c r="D2" s="36"/>
      <c r="E2" s="36"/>
      <c r="F2" s="36"/>
      <c r="G2" s="37"/>
    </row>
    <row r="3" ht="21.95" customHeight="1" spans="2:7">
      <c r="B3" s="36" t="s">
        <v>2</v>
      </c>
      <c r="C3" s="36"/>
      <c r="D3" s="36"/>
      <c r="E3" s="36"/>
      <c r="F3" s="36"/>
      <c r="G3" s="37"/>
    </row>
    <row r="4" s="32" customFormat="1" ht="18.75" customHeight="1" spans="2:26">
      <c r="B4" s="38" t="s">
        <v>3</v>
      </c>
      <c r="C4" s="39" t="s">
        <v>4</v>
      </c>
      <c r="D4" s="40" t="s">
        <v>5</v>
      </c>
      <c r="E4" s="41" t="s">
        <v>6</v>
      </c>
      <c r="F4" s="42" t="s">
        <v>7</v>
      </c>
      <c r="G4" s="43" t="s">
        <v>8</v>
      </c>
      <c r="H4" s="44"/>
      <c r="I4" s="44"/>
      <c r="J4" s="44"/>
      <c r="K4" s="44"/>
      <c r="L4" s="44"/>
      <c r="M4" s="44"/>
      <c r="N4" s="70" t="s">
        <v>9</v>
      </c>
      <c r="O4" s="71"/>
      <c r="P4" s="71"/>
      <c r="Q4" s="71"/>
      <c r="R4" s="71"/>
      <c r="S4" s="78" t="s">
        <v>10</v>
      </c>
      <c r="T4" s="79"/>
      <c r="U4" s="79"/>
      <c r="V4" s="79"/>
      <c r="W4" s="79"/>
      <c r="X4" s="38" t="s">
        <v>11</v>
      </c>
      <c r="Y4" s="38"/>
      <c r="Z4" s="38"/>
    </row>
    <row r="5" s="32" customFormat="1" ht="39.95" customHeight="1" spans="2:26">
      <c r="B5" s="38"/>
      <c r="C5" s="39"/>
      <c r="D5" s="40"/>
      <c r="E5" s="41"/>
      <c r="F5" s="42"/>
      <c r="G5" s="45" t="s">
        <v>12</v>
      </c>
      <c r="H5" s="46" t="s">
        <v>13</v>
      </c>
      <c r="I5" s="72" t="s">
        <v>14</v>
      </c>
      <c r="J5" s="73" t="s">
        <v>15</v>
      </c>
      <c r="K5" s="46" t="s">
        <v>16</v>
      </c>
      <c r="L5" s="46" t="s">
        <v>17</v>
      </c>
      <c r="M5" s="46" t="s">
        <v>18</v>
      </c>
      <c r="N5" s="74" t="s">
        <v>19</v>
      </c>
      <c r="O5" s="75" t="s">
        <v>20</v>
      </c>
      <c r="P5" s="76" t="s">
        <v>21</v>
      </c>
      <c r="Q5" s="76" t="s">
        <v>22</v>
      </c>
      <c r="R5" s="76" t="s">
        <v>23</v>
      </c>
      <c r="S5" s="80" t="s">
        <v>24</v>
      </c>
      <c r="T5" s="81" t="s">
        <v>25</v>
      </c>
      <c r="U5" s="81" t="s">
        <v>26</v>
      </c>
      <c r="V5" s="81" t="s">
        <v>27</v>
      </c>
      <c r="W5" s="81" t="s">
        <v>28</v>
      </c>
      <c r="X5" s="38" t="s">
        <v>29</v>
      </c>
      <c r="Y5" s="38" t="s">
        <v>30</v>
      </c>
      <c r="Z5" s="83" t="s">
        <v>31</v>
      </c>
    </row>
    <row r="6" ht="20.1" customHeight="1" spans="2:26">
      <c r="B6" s="47"/>
      <c r="C6" s="47">
        <v>20200831</v>
      </c>
      <c r="D6" s="47" t="s">
        <v>32</v>
      </c>
      <c r="E6" s="47">
        <v>60</v>
      </c>
      <c r="F6" s="47">
        <v>2430</v>
      </c>
      <c r="G6" s="48">
        <f>SUM(H6:M6)</f>
        <v>1837.67</v>
      </c>
      <c r="H6">
        <v>1613.67</v>
      </c>
      <c r="I6" s="47"/>
      <c r="J6" s="47">
        <v>143</v>
      </c>
      <c r="K6" s="47">
        <v>66</v>
      </c>
      <c r="L6" s="47">
        <v>15</v>
      </c>
      <c r="M6" s="47"/>
      <c r="N6" s="77">
        <f>SUM(O6:R6)</f>
        <v>30</v>
      </c>
      <c r="O6" s="47"/>
      <c r="P6" s="47"/>
      <c r="Q6" s="47">
        <v>30</v>
      </c>
      <c r="R6" s="47"/>
      <c r="S6" s="82">
        <f>SUM(T6:W6)</f>
        <v>10</v>
      </c>
      <c r="T6" s="47">
        <v>0</v>
      </c>
      <c r="U6" s="47"/>
      <c r="V6" s="47"/>
      <c r="W6" s="47">
        <v>10</v>
      </c>
      <c r="X6" s="47">
        <f t="shared" ref="X6:X13" si="0">F6/1.06</f>
        <v>2292.45283018868</v>
      </c>
      <c r="Y6" s="47">
        <f>X6-G6-N6-S6</f>
        <v>414.782830188679</v>
      </c>
      <c r="Z6" s="84">
        <f>Y6/X6</f>
        <v>0.180934074074074</v>
      </c>
    </row>
    <row r="7" ht="20.1" customHeight="1" spans="2:26">
      <c r="B7" s="47"/>
      <c r="C7" s="47">
        <v>20200831</v>
      </c>
      <c r="D7" s="47" t="s">
        <v>33</v>
      </c>
      <c r="E7" s="47">
        <v>60</v>
      </c>
      <c r="F7" s="47">
        <v>2530</v>
      </c>
      <c r="G7" s="48">
        <f>SUM(H7:M7)</f>
        <v>1937.67</v>
      </c>
      <c r="H7">
        <v>1713.67</v>
      </c>
      <c r="I7" s="47"/>
      <c r="J7" s="47">
        <v>143</v>
      </c>
      <c r="K7" s="47">
        <v>66</v>
      </c>
      <c r="L7" s="47">
        <v>15</v>
      </c>
      <c r="M7" s="47"/>
      <c r="N7" s="77">
        <f t="shared" ref="N7:N13" si="1">SUM(O7:R7)</f>
        <v>30</v>
      </c>
      <c r="O7" s="47"/>
      <c r="P7" s="47"/>
      <c r="Q7" s="47">
        <v>30</v>
      </c>
      <c r="R7" s="47"/>
      <c r="S7" s="82">
        <f>SUM(T7:W7)</f>
        <v>10</v>
      </c>
      <c r="T7" s="47"/>
      <c r="U7" s="47"/>
      <c r="V7" s="47"/>
      <c r="W7" s="47">
        <v>10</v>
      </c>
      <c r="X7" s="47">
        <f t="shared" si="0"/>
        <v>2386.79245283019</v>
      </c>
      <c r="Y7" s="47">
        <f>X7-G7-N7-S7</f>
        <v>409.122452830189</v>
      </c>
      <c r="Z7" s="84">
        <f t="shared" ref="Z7:Z13" si="2">Y7/X7</f>
        <v>0.171410988142292</v>
      </c>
    </row>
    <row r="8" ht="20.1" customHeight="1" spans="2:26">
      <c r="B8" s="47"/>
      <c r="C8" s="47">
        <v>20200831</v>
      </c>
      <c r="D8" s="47" t="s">
        <v>34</v>
      </c>
      <c r="E8" s="47">
        <v>60</v>
      </c>
      <c r="F8" s="47">
        <v>2460</v>
      </c>
      <c r="G8" s="48">
        <f t="shared" ref="G8:G13" si="3">SUM(H8:M8)</f>
        <v>1867.67</v>
      </c>
      <c r="H8">
        <v>1643.67</v>
      </c>
      <c r="I8" s="47"/>
      <c r="J8" s="47">
        <v>143</v>
      </c>
      <c r="K8" s="47">
        <v>66</v>
      </c>
      <c r="L8" s="47">
        <v>15</v>
      </c>
      <c r="M8" s="47"/>
      <c r="N8" s="77">
        <f t="shared" si="1"/>
        <v>30</v>
      </c>
      <c r="O8" s="47"/>
      <c r="P8" s="47"/>
      <c r="Q8" s="47">
        <v>30</v>
      </c>
      <c r="R8" s="47"/>
      <c r="S8" s="82">
        <f t="shared" ref="S8:S13" si="4">SUM(T8:W8)</f>
        <v>10</v>
      </c>
      <c r="T8" s="47"/>
      <c r="U8" s="47"/>
      <c r="V8" s="47"/>
      <c r="W8" s="47">
        <v>10</v>
      </c>
      <c r="X8" s="47">
        <f t="shared" si="0"/>
        <v>2320.75471698113</v>
      </c>
      <c r="Y8" s="47">
        <f t="shared" ref="Y8:Y13" si="5">X8-G8-N8-S8</f>
        <v>413.084716981132</v>
      </c>
      <c r="Z8" s="84">
        <f t="shared" si="2"/>
        <v>0.177995853658536</v>
      </c>
    </row>
    <row r="9" ht="20.1" customHeight="1" spans="2:26">
      <c r="B9" s="47"/>
      <c r="C9" s="47">
        <v>20200831</v>
      </c>
      <c r="D9" s="47" t="s">
        <v>35</v>
      </c>
      <c r="E9" s="47">
        <v>60</v>
      </c>
      <c r="F9" s="47">
        <v>2560</v>
      </c>
      <c r="G9" s="48">
        <f t="shared" si="3"/>
        <v>1967.67</v>
      </c>
      <c r="H9">
        <v>1743.67</v>
      </c>
      <c r="I9" s="47"/>
      <c r="J9" s="47">
        <v>143</v>
      </c>
      <c r="K9" s="47">
        <v>66</v>
      </c>
      <c r="L9" s="47">
        <v>15</v>
      </c>
      <c r="M9" s="47"/>
      <c r="N9" s="77">
        <f t="shared" si="1"/>
        <v>30</v>
      </c>
      <c r="O9" s="47"/>
      <c r="P9" s="47"/>
      <c r="Q9" s="47">
        <v>30</v>
      </c>
      <c r="R9" s="47"/>
      <c r="S9" s="82">
        <f t="shared" si="4"/>
        <v>10</v>
      </c>
      <c r="T9" s="47"/>
      <c r="U9" s="47"/>
      <c r="V9" s="47"/>
      <c r="W9" s="47">
        <v>10</v>
      </c>
      <c r="X9" s="47">
        <f t="shared" si="0"/>
        <v>2415.09433962264</v>
      </c>
      <c r="Y9" s="47">
        <f t="shared" si="5"/>
        <v>407.424339622641</v>
      </c>
      <c r="Z9" s="84">
        <f t="shared" si="2"/>
        <v>0.168699140625</v>
      </c>
    </row>
    <row r="10" ht="20.1" customHeight="1" spans="2:26">
      <c r="B10" s="47"/>
      <c r="C10" s="47">
        <v>20200831</v>
      </c>
      <c r="D10" s="47" t="s">
        <v>36</v>
      </c>
      <c r="E10" s="47">
        <v>60</v>
      </c>
      <c r="F10" s="47">
        <v>1830</v>
      </c>
      <c r="G10" s="48">
        <f t="shared" si="3"/>
        <v>1345.67</v>
      </c>
      <c r="H10">
        <v>1121.67</v>
      </c>
      <c r="I10" s="47"/>
      <c r="J10" s="47">
        <v>143</v>
      </c>
      <c r="K10" s="47">
        <v>66</v>
      </c>
      <c r="L10" s="47">
        <v>15</v>
      </c>
      <c r="M10" s="47"/>
      <c r="N10" s="77">
        <f t="shared" si="1"/>
        <v>30</v>
      </c>
      <c r="O10" s="47"/>
      <c r="P10" s="47"/>
      <c r="Q10" s="47">
        <v>30</v>
      </c>
      <c r="R10" s="47"/>
      <c r="S10" s="82">
        <f t="shared" si="4"/>
        <v>10</v>
      </c>
      <c r="T10" s="47"/>
      <c r="U10" s="47"/>
      <c r="V10" s="47"/>
      <c r="W10" s="47">
        <v>10</v>
      </c>
      <c r="X10" s="47">
        <f t="shared" si="0"/>
        <v>1726.41509433962</v>
      </c>
      <c r="Y10" s="47">
        <f t="shared" si="5"/>
        <v>340.745094339622</v>
      </c>
      <c r="Z10" s="84">
        <f t="shared" si="2"/>
        <v>0.197371475409836</v>
      </c>
    </row>
    <row r="11" ht="20.1" customHeight="1" spans="2:26">
      <c r="B11" s="47"/>
      <c r="C11" s="47">
        <v>20200831</v>
      </c>
      <c r="D11" s="47" t="s">
        <v>37</v>
      </c>
      <c r="E11" s="47">
        <v>60</v>
      </c>
      <c r="F11" s="47">
        <v>1930</v>
      </c>
      <c r="G11" s="48">
        <f t="shared" si="3"/>
        <v>1445.67</v>
      </c>
      <c r="H11">
        <v>1221.67</v>
      </c>
      <c r="I11" s="47"/>
      <c r="J11" s="47">
        <v>143</v>
      </c>
      <c r="K11" s="47">
        <v>66</v>
      </c>
      <c r="L11" s="47">
        <v>15</v>
      </c>
      <c r="M11" s="47"/>
      <c r="N11" s="77">
        <f t="shared" si="1"/>
        <v>30</v>
      </c>
      <c r="O11" s="47"/>
      <c r="P11" s="47"/>
      <c r="Q11" s="47">
        <v>30</v>
      </c>
      <c r="R11" s="47"/>
      <c r="S11" s="82">
        <f t="shared" si="4"/>
        <v>10</v>
      </c>
      <c r="T11" s="47"/>
      <c r="U11" s="47"/>
      <c r="V11" s="47"/>
      <c r="W11" s="47">
        <v>10</v>
      </c>
      <c r="X11" s="47">
        <f t="shared" si="0"/>
        <v>1820.75471698113</v>
      </c>
      <c r="Y11" s="47">
        <f t="shared" si="5"/>
        <v>335.084716981132</v>
      </c>
      <c r="Z11" s="84">
        <f t="shared" si="2"/>
        <v>0.184036165803109</v>
      </c>
    </row>
    <row r="12" ht="20.1" customHeight="1" spans="2:26">
      <c r="B12" s="47"/>
      <c r="C12" s="47">
        <v>20200831</v>
      </c>
      <c r="D12" s="47" t="s">
        <v>38</v>
      </c>
      <c r="E12" s="47">
        <v>60</v>
      </c>
      <c r="F12" s="47">
        <v>1870</v>
      </c>
      <c r="G12" s="48">
        <f t="shared" si="3"/>
        <v>1375.67</v>
      </c>
      <c r="H12">
        <v>1151.67</v>
      </c>
      <c r="I12" s="47"/>
      <c r="J12" s="47">
        <v>143</v>
      </c>
      <c r="K12" s="47">
        <v>66</v>
      </c>
      <c r="L12" s="47">
        <v>15</v>
      </c>
      <c r="M12" s="47"/>
      <c r="N12" s="77">
        <f t="shared" si="1"/>
        <v>30</v>
      </c>
      <c r="O12" s="47"/>
      <c r="P12" s="47"/>
      <c r="Q12" s="47">
        <v>30</v>
      </c>
      <c r="R12" s="47"/>
      <c r="S12" s="82">
        <f t="shared" si="4"/>
        <v>10</v>
      </c>
      <c r="T12" s="47"/>
      <c r="U12" s="47"/>
      <c r="V12" s="47"/>
      <c r="W12" s="47">
        <v>10</v>
      </c>
      <c r="X12" s="47">
        <f t="shared" si="0"/>
        <v>1764.15094339623</v>
      </c>
      <c r="Y12" s="47">
        <f t="shared" si="5"/>
        <v>348.480943396226</v>
      </c>
      <c r="Z12" s="84">
        <f t="shared" si="2"/>
        <v>0.197534652406417</v>
      </c>
    </row>
    <row r="13" ht="24" customHeight="1" spans="2:26">
      <c r="B13" s="47"/>
      <c r="C13" s="47">
        <v>20200831</v>
      </c>
      <c r="D13" s="47" t="s">
        <v>39</v>
      </c>
      <c r="E13" s="47">
        <v>60</v>
      </c>
      <c r="F13" s="47">
        <v>1970</v>
      </c>
      <c r="G13" s="48">
        <f t="shared" si="3"/>
        <v>1475.67</v>
      </c>
      <c r="H13">
        <v>1251.67</v>
      </c>
      <c r="I13" s="47"/>
      <c r="J13" s="47">
        <v>143</v>
      </c>
      <c r="K13" s="47">
        <v>66</v>
      </c>
      <c r="L13" s="47">
        <v>15</v>
      </c>
      <c r="M13" s="47"/>
      <c r="N13" s="77">
        <f t="shared" si="1"/>
        <v>30</v>
      </c>
      <c r="O13" s="47"/>
      <c r="P13" s="47"/>
      <c r="Q13" s="47">
        <v>30</v>
      </c>
      <c r="R13" s="47"/>
      <c r="S13" s="82">
        <f t="shared" si="4"/>
        <v>10</v>
      </c>
      <c r="T13" s="47"/>
      <c r="U13" s="47"/>
      <c r="V13" s="47"/>
      <c r="W13" s="47">
        <v>10</v>
      </c>
      <c r="X13" s="47">
        <f t="shared" si="0"/>
        <v>1858.49056603774</v>
      </c>
      <c r="Y13" s="47">
        <f t="shared" si="5"/>
        <v>342.820566037736</v>
      </c>
      <c r="Z13" s="84">
        <f t="shared" si="2"/>
        <v>0.184461827411167</v>
      </c>
    </row>
    <row r="14" spans="17:17">
      <c r="Q14" s="47"/>
    </row>
    <row r="15" s="34" customFormat="1" ht="16.5" spans="2:2">
      <c r="B15" s="34" t="s">
        <v>40</v>
      </c>
    </row>
    <row r="16" s="34" customFormat="1" ht="16.5" spans="2:2">
      <c r="B16" s="34" t="s">
        <v>41</v>
      </c>
    </row>
    <row r="17" s="34" customFormat="1" ht="16.5" spans="2:2">
      <c r="B17" s="34" t="s">
        <v>42</v>
      </c>
    </row>
    <row r="18" s="34" customFormat="1" ht="16.5" spans="2:2">
      <c r="B18" s="34" t="s">
        <v>43</v>
      </c>
    </row>
    <row r="19" s="34" customFormat="1" ht="16.5" spans="2:2">
      <c r="B19" s="34" t="s">
        <v>44</v>
      </c>
    </row>
    <row r="21" ht="15" spans="2:6">
      <c r="B21" s="53" t="s">
        <v>45</v>
      </c>
      <c r="C21" s="53"/>
      <c r="D21" s="53"/>
      <c r="E21" s="53"/>
      <c r="F21" s="53"/>
    </row>
    <row r="22" s="35" customFormat="1" ht="30" spans="2:6">
      <c r="B22" s="54" t="s">
        <v>46</v>
      </c>
      <c r="C22" s="54" t="s">
        <v>47</v>
      </c>
      <c r="D22" s="54" t="s">
        <v>48</v>
      </c>
      <c r="E22" s="54" t="s">
        <v>49</v>
      </c>
      <c r="F22" s="54" t="s">
        <v>50</v>
      </c>
    </row>
    <row r="23" ht="16.5" spans="2:6">
      <c r="B23" s="53" t="s">
        <v>51</v>
      </c>
      <c r="C23" s="39">
        <v>80</v>
      </c>
      <c r="D23" s="39">
        <v>80</v>
      </c>
      <c r="E23" s="39">
        <v>30</v>
      </c>
      <c r="F23" s="39">
        <v>30</v>
      </c>
    </row>
    <row r="24" ht="16.5" spans="2:6">
      <c r="B24" s="53" t="s">
        <v>28</v>
      </c>
      <c r="C24" s="39">
        <v>70</v>
      </c>
      <c r="D24" s="39">
        <v>20</v>
      </c>
      <c r="E24" s="39">
        <v>10</v>
      </c>
      <c r="F24" s="39">
        <v>30</v>
      </c>
    </row>
    <row r="25" ht="16.5" spans="2:6">
      <c r="B25" s="53" t="s">
        <v>52</v>
      </c>
      <c r="C25" s="39">
        <v>200</v>
      </c>
      <c r="D25" s="39">
        <v>100</v>
      </c>
      <c r="E25" s="39">
        <v>30</v>
      </c>
      <c r="F25" s="39">
        <v>30</v>
      </c>
    </row>
    <row r="26" ht="16.5" spans="2:6">
      <c r="B26" s="53" t="s">
        <v>53</v>
      </c>
      <c r="C26" s="55" t="s">
        <v>54</v>
      </c>
      <c r="D26" s="56"/>
      <c r="E26" s="56"/>
      <c r="F26" s="57"/>
    </row>
    <row r="28" ht="20.1" customHeight="1" spans="2:6">
      <c r="B28" s="58" t="s">
        <v>55</v>
      </c>
      <c r="C28" s="59"/>
      <c r="D28" s="59"/>
      <c r="E28" s="59"/>
      <c r="F28" s="60"/>
    </row>
    <row r="29" ht="30" spans="2:16">
      <c r="B29" s="54" t="s">
        <v>56</v>
      </c>
      <c r="C29" s="54" t="s">
        <v>47</v>
      </c>
      <c r="D29" s="54" t="s">
        <v>48</v>
      </c>
      <c r="E29" s="54" t="s">
        <v>49</v>
      </c>
      <c r="F29" s="54" t="s">
        <v>50</v>
      </c>
      <c r="P29" t="s">
        <v>57</v>
      </c>
    </row>
    <row r="30" ht="30.95" customHeight="1" spans="2:6">
      <c r="B30" s="61" t="s">
        <v>58</v>
      </c>
      <c r="C30" s="62" t="s">
        <v>59</v>
      </c>
      <c r="D30" s="62" t="s">
        <v>59</v>
      </c>
      <c r="E30" s="62" t="s">
        <v>60</v>
      </c>
      <c r="F30" s="62" t="s">
        <v>60</v>
      </c>
    </row>
    <row r="31" ht="27" customHeight="1" spans="2:6">
      <c r="B31" s="63" t="s">
        <v>61</v>
      </c>
      <c r="C31" s="64"/>
      <c r="D31" s="64"/>
      <c r="E31" s="64"/>
      <c r="F31" s="65"/>
    </row>
    <row r="32" ht="27" customHeight="1" spans="2:6">
      <c r="B32" s="61" t="s">
        <v>62</v>
      </c>
      <c r="C32" s="62" t="s">
        <v>63</v>
      </c>
      <c r="D32" s="62" t="s">
        <v>63</v>
      </c>
      <c r="E32" s="62" t="s">
        <v>64</v>
      </c>
      <c r="F32" s="62" t="s">
        <v>64</v>
      </c>
    </row>
    <row r="33" ht="42" customHeight="1" spans="2:6">
      <c r="B33" s="66" t="s">
        <v>65</v>
      </c>
      <c r="C33" s="67"/>
      <c r="D33" s="67"/>
      <c r="E33" s="67"/>
      <c r="F33" s="68"/>
    </row>
    <row r="34" ht="30" spans="2:6">
      <c r="B34" s="61" t="s">
        <v>66</v>
      </c>
      <c r="C34" s="62" t="s">
        <v>67</v>
      </c>
      <c r="D34" s="62" t="s">
        <v>67</v>
      </c>
      <c r="E34" s="62" t="s">
        <v>68</v>
      </c>
      <c r="F34" s="62" t="s">
        <v>68</v>
      </c>
    </row>
    <row r="35" ht="30.95" customHeight="1" spans="2:6">
      <c r="B35" s="69" t="s">
        <v>69</v>
      </c>
      <c r="C35" s="69"/>
      <c r="D35" s="69"/>
      <c r="E35" s="69"/>
      <c r="F35" s="69"/>
    </row>
  </sheetData>
  <sheetProtection formatCells="0" insertHyperlinks="0" autoFilter="0"/>
  <mergeCells count="18">
    <mergeCell ref="B1:F1"/>
    <mergeCell ref="B2:F2"/>
    <mergeCell ref="B3:F3"/>
    <mergeCell ref="G4:M4"/>
    <mergeCell ref="N4:R4"/>
    <mergeCell ref="S4:W4"/>
    <mergeCell ref="X4:Z4"/>
    <mergeCell ref="B21:F21"/>
    <mergeCell ref="C26:F26"/>
    <mergeCell ref="B28:F28"/>
    <mergeCell ref="B31:F31"/>
    <mergeCell ref="B33:F33"/>
    <mergeCell ref="B35:F3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50"/>
  <sheetViews>
    <sheetView topLeftCell="E1" workbookViewId="0">
      <selection activeCell="L13" sqref="L13"/>
    </sheetView>
  </sheetViews>
  <sheetFormatPr defaultColWidth="9" defaultRowHeight="13.5"/>
  <cols>
    <col min="2" max="2" width="12.125" customWidth="1"/>
    <col min="3" max="3" width="9" customWidth="1"/>
    <col min="4" max="4" width="39.5" customWidth="1"/>
    <col min="5" max="5" width="8.25" customWidth="1"/>
    <col min="6" max="6" width="10.25" customWidth="1"/>
    <col min="8" max="8" width="9.875"/>
    <col min="12" max="12" width="11.625" customWidth="1"/>
    <col min="13" max="13" width="13.5" customWidth="1"/>
    <col min="14" max="14" width="7.125" customWidth="1"/>
    <col min="18" max="18" width="7.375" customWidth="1"/>
    <col min="19" max="19" width="9.25" customWidth="1"/>
    <col min="20" max="23" width="5.5" customWidth="1"/>
    <col min="24" max="24" width="12.5" customWidth="1"/>
    <col min="25" max="26" width="12.75"/>
  </cols>
  <sheetData>
    <row r="1" ht="21" customHeight="1" spans="2:7">
      <c r="B1" s="36" t="s">
        <v>0</v>
      </c>
      <c r="C1" s="36"/>
      <c r="D1" s="36"/>
      <c r="E1" s="36"/>
      <c r="F1" s="36"/>
      <c r="G1" s="37"/>
    </row>
    <row r="2" ht="21.95" customHeight="1" spans="2:7">
      <c r="B2" s="36" t="s">
        <v>1</v>
      </c>
      <c r="C2" s="36"/>
      <c r="D2" s="36"/>
      <c r="E2" s="36"/>
      <c r="F2" s="36"/>
      <c r="G2" s="37"/>
    </row>
    <row r="3" ht="21.95" customHeight="1" spans="2:7">
      <c r="B3" s="36" t="s">
        <v>2</v>
      </c>
      <c r="C3" s="36"/>
      <c r="D3" s="36"/>
      <c r="E3" s="36"/>
      <c r="F3" s="36"/>
      <c r="G3" s="37"/>
    </row>
    <row r="4" s="32" customFormat="1" ht="18.75" customHeight="1" spans="2:26">
      <c r="B4" s="38" t="s">
        <v>3</v>
      </c>
      <c r="C4" s="39" t="s">
        <v>4</v>
      </c>
      <c r="D4" s="40" t="s">
        <v>5</v>
      </c>
      <c r="E4" s="41" t="s">
        <v>6</v>
      </c>
      <c r="F4" s="42" t="s">
        <v>7</v>
      </c>
      <c r="G4" s="43" t="s">
        <v>8</v>
      </c>
      <c r="H4" s="44"/>
      <c r="I4" s="44"/>
      <c r="J4" s="44"/>
      <c r="K4" s="44"/>
      <c r="L4" s="44"/>
      <c r="M4" s="44"/>
      <c r="N4" s="70" t="s">
        <v>9</v>
      </c>
      <c r="O4" s="71"/>
      <c r="P4" s="71"/>
      <c r="Q4" s="71"/>
      <c r="R4" s="71"/>
      <c r="S4" s="78" t="s">
        <v>10</v>
      </c>
      <c r="T4" s="79"/>
      <c r="U4" s="79"/>
      <c r="V4" s="79"/>
      <c r="W4" s="79"/>
      <c r="X4" s="38" t="s">
        <v>11</v>
      </c>
      <c r="Y4" s="38"/>
      <c r="Z4" s="38"/>
    </row>
    <row r="5" s="32" customFormat="1" ht="39.95" customHeight="1" spans="2:26">
      <c r="B5" s="38"/>
      <c r="C5" s="39"/>
      <c r="D5" s="40"/>
      <c r="E5" s="41"/>
      <c r="F5" s="42"/>
      <c r="G5" s="45" t="s">
        <v>12</v>
      </c>
      <c r="H5" s="46" t="s">
        <v>13</v>
      </c>
      <c r="I5" s="72" t="s">
        <v>14</v>
      </c>
      <c r="J5" s="73" t="s">
        <v>15</v>
      </c>
      <c r="K5" s="46" t="s">
        <v>16</v>
      </c>
      <c r="L5" s="46" t="s">
        <v>17</v>
      </c>
      <c r="M5" s="46" t="s">
        <v>18</v>
      </c>
      <c r="N5" s="74" t="s">
        <v>19</v>
      </c>
      <c r="O5" s="75" t="s">
        <v>20</v>
      </c>
      <c r="P5" s="76" t="s">
        <v>21</v>
      </c>
      <c r="Q5" s="76" t="s">
        <v>22</v>
      </c>
      <c r="R5" s="76" t="s">
        <v>23</v>
      </c>
      <c r="S5" s="80" t="s">
        <v>24</v>
      </c>
      <c r="T5" s="81" t="s">
        <v>25</v>
      </c>
      <c r="U5" s="81" t="s">
        <v>26</v>
      </c>
      <c r="V5" s="81" t="s">
        <v>27</v>
      </c>
      <c r="W5" s="81" t="s">
        <v>28</v>
      </c>
      <c r="X5" s="38" t="s">
        <v>29</v>
      </c>
      <c r="Y5" s="38" t="s">
        <v>30</v>
      </c>
      <c r="Z5" s="83" t="s">
        <v>31</v>
      </c>
    </row>
    <row r="6" ht="20.1" customHeight="1" spans="2:26">
      <c r="B6" s="47"/>
      <c r="C6" s="47">
        <v>20200831</v>
      </c>
      <c r="D6" s="47" t="s">
        <v>32</v>
      </c>
      <c r="E6" s="47">
        <v>60</v>
      </c>
      <c r="F6" s="47">
        <v>2280</v>
      </c>
      <c r="G6" s="48">
        <f t="shared" ref="G6:G13" si="0">SUM(H6:M6)</f>
        <v>1693.24</v>
      </c>
      <c r="H6" s="49">
        <v>1475.24</v>
      </c>
      <c r="I6" s="47"/>
      <c r="J6" s="47">
        <v>143</v>
      </c>
      <c r="K6" s="47">
        <v>60</v>
      </c>
      <c r="L6" s="47">
        <v>15</v>
      </c>
      <c r="M6" s="47"/>
      <c r="N6" s="77">
        <f t="shared" ref="N6:N13" si="1">SUM(O6:R6)</f>
        <v>30</v>
      </c>
      <c r="O6" s="47"/>
      <c r="P6" s="47"/>
      <c r="Q6" s="47">
        <v>30</v>
      </c>
      <c r="R6" s="47"/>
      <c r="S6" s="82">
        <f t="shared" ref="S6:S13" si="2">SUM(T6:W6)</f>
        <v>10</v>
      </c>
      <c r="T6" s="47">
        <v>0</v>
      </c>
      <c r="U6" s="47"/>
      <c r="V6" s="47"/>
      <c r="W6" s="47">
        <v>10</v>
      </c>
      <c r="X6" s="47">
        <f t="shared" ref="X6:X13" si="3">F6/1.06</f>
        <v>2150.94339622642</v>
      </c>
      <c r="Y6" s="47">
        <f t="shared" ref="Y6:Y13" si="4">X6-G6-N6-S6</f>
        <v>417.703396226415</v>
      </c>
      <c r="Z6" s="84">
        <f t="shared" ref="Z6:Z13" si="5">Y6/X6</f>
        <v>0.194195438596491</v>
      </c>
    </row>
    <row r="7" ht="20.1" customHeight="1" spans="2:26">
      <c r="B7" s="47"/>
      <c r="C7" s="47">
        <v>20200831</v>
      </c>
      <c r="D7" s="47" t="s">
        <v>33</v>
      </c>
      <c r="E7" s="47">
        <v>60</v>
      </c>
      <c r="F7" s="47">
        <v>2390</v>
      </c>
      <c r="G7" s="48">
        <f t="shared" si="0"/>
        <v>1793.24</v>
      </c>
      <c r="H7" s="49">
        <v>1575.24</v>
      </c>
      <c r="I7" s="47"/>
      <c r="J7" s="47">
        <v>143</v>
      </c>
      <c r="K7" s="47">
        <v>60</v>
      </c>
      <c r="L7" s="47">
        <v>15</v>
      </c>
      <c r="M7" s="47"/>
      <c r="N7" s="77">
        <f t="shared" si="1"/>
        <v>30</v>
      </c>
      <c r="O7" s="47"/>
      <c r="P7" s="47"/>
      <c r="Q7" s="47">
        <v>30</v>
      </c>
      <c r="R7" s="47"/>
      <c r="S7" s="82">
        <f t="shared" si="2"/>
        <v>10</v>
      </c>
      <c r="T7" s="47"/>
      <c r="U7" s="47"/>
      <c r="V7" s="47"/>
      <c r="W7" s="47">
        <v>10</v>
      </c>
      <c r="X7" s="47">
        <f t="shared" si="3"/>
        <v>2254.71698113208</v>
      </c>
      <c r="Y7" s="47">
        <f t="shared" si="4"/>
        <v>421.476981132075</v>
      </c>
      <c r="Z7" s="84">
        <f t="shared" si="5"/>
        <v>0.186931213389121</v>
      </c>
    </row>
    <row r="8" ht="20.1" customHeight="1" spans="2:26">
      <c r="B8" s="47"/>
      <c r="C8" s="47">
        <v>20200831</v>
      </c>
      <c r="D8" s="47" t="s">
        <v>34</v>
      </c>
      <c r="E8" s="47">
        <v>60</v>
      </c>
      <c r="F8" s="47">
        <v>2310</v>
      </c>
      <c r="G8" s="48">
        <f t="shared" si="0"/>
        <v>1723.24</v>
      </c>
      <c r="H8" s="49">
        <v>1505.24</v>
      </c>
      <c r="I8" s="47"/>
      <c r="J8" s="47">
        <v>143</v>
      </c>
      <c r="K8" s="47">
        <v>60</v>
      </c>
      <c r="L8" s="47">
        <v>15</v>
      </c>
      <c r="M8" s="47"/>
      <c r="N8" s="77">
        <f t="shared" si="1"/>
        <v>30</v>
      </c>
      <c r="O8" s="47"/>
      <c r="P8" s="47"/>
      <c r="Q8" s="47">
        <v>30</v>
      </c>
      <c r="R8" s="47"/>
      <c r="S8" s="82">
        <f t="shared" si="2"/>
        <v>10</v>
      </c>
      <c r="T8" s="47"/>
      <c r="U8" s="47"/>
      <c r="V8" s="47"/>
      <c r="W8" s="47">
        <v>10</v>
      </c>
      <c r="X8" s="47">
        <f t="shared" si="3"/>
        <v>2179.24528301887</v>
      </c>
      <c r="Y8" s="47">
        <f t="shared" si="4"/>
        <v>416.005283018868</v>
      </c>
      <c r="Z8" s="84">
        <f t="shared" si="5"/>
        <v>0.190894199134199</v>
      </c>
    </row>
    <row r="9" ht="20.1" customHeight="1" spans="2:26">
      <c r="B9" s="47"/>
      <c r="C9" s="47">
        <v>20200831</v>
      </c>
      <c r="D9" s="47" t="s">
        <v>35</v>
      </c>
      <c r="E9" s="47">
        <v>60</v>
      </c>
      <c r="F9" s="47">
        <v>2420</v>
      </c>
      <c r="G9" s="48">
        <f t="shared" si="0"/>
        <v>1823.24</v>
      </c>
      <c r="H9" s="49">
        <v>1605.24</v>
      </c>
      <c r="I9" s="47"/>
      <c r="J9" s="47">
        <v>143</v>
      </c>
      <c r="K9" s="47">
        <v>60</v>
      </c>
      <c r="L9" s="47">
        <v>15</v>
      </c>
      <c r="M9" s="47"/>
      <c r="N9" s="77">
        <f t="shared" si="1"/>
        <v>30</v>
      </c>
      <c r="O9" s="47"/>
      <c r="P9" s="47"/>
      <c r="Q9" s="47">
        <v>30</v>
      </c>
      <c r="R9" s="47"/>
      <c r="S9" s="82">
        <f t="shared" si="2"/>
        <v>10</v>
      </c>
      <c r="T9" s="47"/>
      <c r="U9" s="47"/>
      <c r="V9" s="47"/>
      <c r="W9" s="47">
        <v>10</v>
      </c>
      <c r="X9" s="47">
        <f t="shared" si="3"/>
        <v>2283.01886792453</v>
      </c>
      <c r="Y9" s="47">
        <f t="shared" si="4"/>
        <v>419.778867924528</v>
      </c>
      <c r="Z9" s="84">
        <f t="shared" si="5"/>
        <v>0.183870082644628</v>
      </c>
    </row>
    <row r="10" ht="20.1" customHeight="1" spans="2:26">
      <c r="B10" s="47"/>
      <c r="C10" s="47">
        <v>20200831</v>
      </c>
      <c r="D10" s="47" t="s">
        <v>36</v>
      </c>
      <c r="E10" s="47">
        <v>60</v>
      </c>
      <c r="F10" s="47">
        <v>1710</v>
      </c>
      <c r="G10" s="48">
        <f t="shared" si="0"/>
        <v>1228.24</v>
      </c>
      <c r="H10" s="49">
        <v>1010.24</v>
      </c>
      <c r="I10" s="47"/>
      <c r="J10" s="47">
        <v>143</v>
      </c>
      <c r="K10" s="47">
        <v>60</v>
      </c>
      <c r="L10" s="47">
        <v>15</v>
      </c>
      <c r="M10" s="47"/>
      <c r="N10" s="77">
        <f t="shared" si="1"/>
        <v>30</v>
      </c>
      <c r="O10" s="47"/>
      <c r="P10" s="47"/>
      <c r="Q10" s="47">
        <v>30</v>
      </c>
      <c r="R10" s="47"/>
      <c r="S10" s="82">
        <f t="shared" si="2"/>
        <v>10</v>
      </c>
      <c r="T10" s="47"/>
      <c r="U10" s="47"/>
      <c r="V10" s="47"/>
      <c r="W10" s="47">
        <v>10</v>
      </c>
      <c r="X10" s="47">
        <f t="shared" si="3"/>
        <v>1613.20754716981</v>
      </c>
      <c r="Y10" s="47">
        <f t="shared" si="4"/>
        <v>344.967547169811</v>
      </c>
      <c r="Z10" s="84">
        <f t="shared" si="5"/>
        <v>0.213839532163743</v>
      </c>
    </row>
    <row r="11" ht="20.1" customHeight="1" spans="2:26">
      <c r="B11" s="47"/>
      <c r="C11" s="47">
        <v>20200831</v>
      </c>
      <c r="D11" s="47" t="s">
        <v>37</v>
      </c>
      <c r="E11" s="47">
        <v>60</v>
      </c>
      <c r="F11" s="47">
        <v>1820</v>
      </c>
      <c r="G11" s="48">
        <f t="shared" si="0"/>
        <v>1328.24</v>
      </c>
      <c r="H11" s="49">
        <v>1110.24</v>
      </c>
      <c r="I11" s="47"/>
      <c r="J11" s="47">
        <v>143</v>
      </c>
      <c r="K11" s="47">
        <v>60</v>
      </c>
      <c r="L11" s="47">
        <v>15</v>
      </c>
      <c r="M11" s="47"/>
      <c r="N11" s="77">
        <f t="shared" si="1"/>
        <v>30</v>
      </c>
      <c r="O11" s="47"/>
      <c r="P11" s="47"/>
      <c r="Q11" s="47">
        <v>30</v>
      </c>
      <c r="R11" s="47"/>
      <c r="S11" s="82">
        <f t="shared" si="2"/>
        <v>10</v>
      </c>
      <c r="T11" s="47"/>
      <c r="U11" s="47"/>
      <c r="V11" s="47"/>
      <c r="W11" s="47">
        <v>10</v>
      </c>
      <c r="X11" s="47">
        <f t="shared" si="3"/>
        <v>1716.98113207547</v>
      </c>
      <c r="Y11" s="47">
        <f t="shared" si="4"/>
        <v>348.741132075472</v>
      </c>
      <c r="Z11" s="84">
        <f t="shared" si="5"/>
        <v>0.203112967032967</v>
      </c>
    </row>
    <row r="12" ht="20.1" customHeight="1" spans="2:26">
      <c r="B12" s="47"/>
      <c r="C12" s="47">
        <v>20200831</v>
      </c>
      <c r="D12" s="47" t="s">
        <v>38</v>
      </c>
      <c r="E12" s="47">
        <v>60</v>
      </c>
      <c r="F12" s="47">
        <v>1740</v>
      </c>
      <c r="G12" s="48">
        <f t="shared" si="0"/>
        <v>1258.24</v>
      </c>
      <c r="H12" s="49">
        <v>1040.24</v>
      </c>
      <c r="I12" s="47"/>
      <c r="J12" s="47">
        <v>143</v>
      </c>
      <c r="K12" s="47">
        <v>60</v>
      </c>
      <c r="L12" s="47">
        <v>15</v>
      </c>
      <c r="M12" s="47"/>
      <c r="N12" s="77">
        <f t="shared" si="1"/>
        <v>30</v>
      </c>
      <c r="O12" s="47"/>
      <c r="P12" s="47"/>
      <c r="Q12" s="47">
        <v>30</v>
      </c>
      <c r="R12" s="47"/>
      <c r="S12" s="82">
        <f t="shared" si="2"/>
        <v>10</v>
      </c>
      <c r="T12" s="47"/>
      <c r="U12" s="47"/>
      <c r="V12" s="47"/>
      <c r="W12" s="47">
        <v>10</v>
      </c>
      <c r="X12" s="47">
        <f t="shared" si="3"/>
        <v>1641.50943396226</v>
      </c>
      <c r="Y12" s="47">
        <f t="shared" si="4"/>
        <v>343.269433962264</v>
      </c>
      <c r="Z12" s="84">
        <f t="shared" si="5"/>
        <v>0.20911816091954</v>
      </c>
    </row>
    <row r="13" ht="24" customHeight="1" spans="2:26">
      <c r="B13" s="47"/>
      <c r="C13" s="47">
        <v>20200831</v>
      </c>
      <c r="D13" s="47" t="s">
        <v>39</v>
      </c>
      <c r="E13" s="47">
        <v>60</v>
      </c>
      <c r="F13" s="47">
        <v>1850</v>
      </c>
      <c r="G13" s="48">
        <f t="shared" si="0"/>
        <v>1358.24</v>
      </c>
      <c r="H13" s="49">
        <v>1140.24</v>
      </c>
      <c r="I13" s="47"/>
      <c r="J13" s="47">
        <v>143</v>
      </c>
      <c r="K13" s="47">
        <v>60</v>
      </c>
      <c r="L13" s="47">
        <v>15</v>
      </c>
      <c r="M13" s="47"/>
      <c r="N13" s="77">
        <f t="shared" si="1"/>
        <v>30</v>
      </c>
      <c r="O13" s="47"/>
      <c r="P13" s="47"/>
      <c r="Q13" s="47">
        <v>30</v>
      </c>
      <c r="R13" s="47"/>
      <c r="S13" s="82">
        <f t="shared" si="2"/>
        <v>10</v>
      </c>
      <c r="T13" s="47"/>
      <c r="U13" s="47"/>
      <c r="V13" s="47"/>
      <c r="W13" s="47">
        <v>10</v>
      </c>
      <c r="X13" s="47">
        <f t="shared" si="3"/>
        <v>1745.28301886792</v>
      </c>
      <c r="Y13" s="47">
        <f t="shared" si="4"/>
        <v>347.043018867925</v>
      </c>
      <c r="Z13" s="84">
        <f t="shared" si="5"/>
        <v>0.19884627027027</v>
      </c>
    </row>
    <row r="14" ht="24" customHeight="1" spans="3:26">
      <c r="C14" s="50">
        <v>20201103</v>
      </c>
      <c r="D14" s="50" t="s">
        <v>32</v>
      </c>
      <c r="E14" s="50">
        <v>60</v>
      </c>
      <c r="F14" s="51" t="e">
        <f>TOB版!#REF!</f>
        <v>#REF!</v>
      </c>
      <c r="G14" s="48">
        <f t="shared" ref="G14:G21" si="6">SUM(H14:M14)</f>
        <v>1799.16</v>
      </c>
      <c r="H14" s="52">
        <v>1575.16</v>
      </c>
      <c r="J14">
        <v>143</v>
      </c>
      <c r="K14">
        <v>66</v>
      </c>
      <c r="L14">
        <v>15</v>
      </c>
      <c r="N14" s="77">
        <f t="shared" ref="N14:N21" si="7">SUM(O14:R14)</f>
        <v>30</v>
      </c>
      <c r="O14" s="47"/>
      <c r="P14" s="47"/>
      <c r="Q14" s="47">
        <v>30</v>
      </c>
      <c r="R14" s="47"/>
      <c r="S14" s="82">
        <f t="shared" ref="S14:S21" si="8">SUM(T14:W14)</f>
        <v>10</v>
      </c>
      <c r="T14" s="47"/>
      <c r="U14" s="47"/>
      <c r="V14" s="47"/>
      <c r="W14" s="47">
        <v>10</v>
      </c>
      <c r="X14" s="47" t="e">
        <f t="shared" ref="X14:X21" si="9">F14/1.06</f>
        <v>#REF!</v>
      </c>
      <c r="Y14" s="47" t="e">
        <f t="shared" ref="Y14:Y21" si="10">X14-G14-N14-S14</f>
        <v>#REF!</v>
      </c>
      <c r="Z14" s="84" t="e">
        <f t="shared" ref="Z14:Z21" si="11">Y14/X14</f>
        <v>#REF!</v>
      </c>
    </row>
    <row r="15" ht="24" customHeight="1" spans="3:26">
      <c r="C15" s="50">
        <v>20201103</v>
      </c>
      <c r="D15" s="50" t="s">
        <v>33</v>
      </c>
      <c r="E15" s="50">
        <v>60</v>
      </c>
      <c r="F15" s="51" t="e">
        <f>TOB版!#REF!</f>
        <v>#REF!</v>
      </c>
      <c r="G15" s="48">
        <f t="shared" si="6"/>
        <v>1899.16</v>
      </c>
      <c r="H15" s="52">
        <v>1675.16</v>
      </c>
      <c r="J15">
        <v>143</v>
      </c>
      <c r="K15">
        <v>66</v>
      </c>
      <c r="L15">
        <v>15</v>
      </c>
      <c r="N15" s="77">
        <f t="shared" si="7"/>
        <v>30</v>
      </c>
      <c r="O15" s="47"/>
      <c r="P15" s="47"/>
      <c r="Q15" s="47">
        <v>30</v>
      </c>
      <c r="R15" s="47"/>
      <c r="S15" s="82">
        <f t="shared" si="8"/>
        <v>10</v>
      </c>
      <c r="T15" s="47"/>
      <c r="U15" s="47"/>
      <c r="V15" s="47"/>
      <c r="W15" s="47">
        <v>10</v>
      </c>
      <c r="X15" s="47" t="e">
        <f t="shared" si="9"/>
        <v>#REF!</v>
      </c>
      <c r="Y15" s="47" t="e">
        <f t="shared" si="10"/>
        <v>#REF!</v>
      </c>
      <c r="Z15" s="84" t="e">
        <f t="shared" si="11"/>
        <v>#REF!</v>
      </c>
    </row>
    <row r="16" ht="24" customHeight="1" spans="3:26">
      <c r="C16" s="50">
        <v>20201103</v>
      </c>
      <c r="D16" s="50" t="s">
        <v>34</v>
      </c>
      <c r="E16" s="50">
        <v>60</v>
      </c>
      <c r="F16" s="51" t="e">
        <f>TOB版!#REF!</f>
        <v>#REF!</v>
      </c>
      <c r="G16" s="48">
        <f t="shared" si="6"/>
        <v>1829.16</v>
      </c>
      <c r="H16" s="52">
        <v>1605.16</v>
      </c>
      <c r="J16">
        <v>143</v>
      </c>
      <c r="K16">
        <v>66</v>
      </c>
      <c r="L16">
        <v>15</v>
      </c>
      <c r="N16" s="77">
        <f t="shared" si="7"/>
        <v>30</v>
      </c>
      <c r="O16" s="47"/>
      <c r="P16" s="47"/>
      <c r="Q16" s="47">
        <v>30</v>
      </c>
      <c r="R16" s="47"/>
      <c r="S16" s="82">
        <f t="shared" si="8"/>
        <v>10</v>
      </c>
      <c r="T16" s="47"/>
      <c r="U16" s="47"/>
      <c r="V16" s="47"/>
      <c r="W16" s="47">
        <v>10</v>
      </c>
      <c r="X16" s="47" t="e">
        <f t="shared" si="9"/>
        <v>#REF!</v>
      </c>
      <c r="Y16" s="47" t="e">
        <f t="shared" si="10"/>
        <v>#REF!</v>
      </c>
      <c r="Z16" s="84" t="e">
        <f t="shared" si="11"/>
        <v>#REF!</v>
      </c>
    </row>
    <row r="17" ht="24" customHeight="1" spans="3:26">
      <c r="C17" s="50">
        <v>20201103</v>
      </c>
      <c r="D17" s="50" t="s">
        <v>35</v>
      </c>
      <c r="E17" s="50">
        <v>60</v>
      </c>
      <c r="F17" s="51" t="e">
        <f>TOB版!#REF!</f>
        <v>#REF!</v>
      </c>
      <c r="G17" s="48">
        <f t="shared" si="6"/>
        <v>1929.16</v>
      </c>
      <c r="H17" s="52">
        <v>1705.16</v>
      </c>
      <c r="J17">
        <v>143</v>
      </c>
      <c r="K17">
        <v>66</v>
      </c>
      <c r="L17">
        <v>15</v>
      </c>
      <c r="N17" s="77">
        <f t="shared" si="7"/>
        <v>30</v>
      </c>
      <c r="O17" s="47"/>
      <c r="P17" s="47"/>
      <c r="Q17" s="47">
        <v>30</v>
      </c>
      <c r="R17" s="47"/>
      <c r="S17" s="82">
        <f t="shared" si="8"/>
        <v>10</v>
      </c>
      <c r="T17" s="47"/>
      <c r="U17" s="47"/>
      <c r="V17" s="47"/>
      <c r="W17" s="47">
        <v>10</v>
      </c>
      <c r="X17" s="47" t="e">
        <f t="shared" si="9"/>
        <v>#REF!</v>
      </c>
      <c r="Y17" s="47" t="e">
        <f t="shared" si="10"/>
        <v>#REF!</v>
      </c>
      <c r="Z17" s="84" t="e">
        <f t="shared" si="11"/>
        <v>#REF!</v>
      </c>
    </row>
    <row r="18" ht="24" customHeight="1" spans="3:26">
      <c r="C18" s="50">
        <v>20201103</v>
      </c>
      <c r="D18" s="50" t="s">
        <v>36</v>
      </c>
      <c r="E18" s="50">
        <v>60</v>
      </c>
      <c r="F18" s="51" t="e">
        <f>TOB版!#REF!</f>
        <v>#REF!</v>
      </c>
      <c r="G18" s="48">
        <f t="shared" si="6"/>
        <v>1343.16</v>
      </c>
      <c r="H18" s="52">
        <v>1119.16</v>
      </c>
      <c r="J18">
        <v>143</v>
      </c>
      <c r="K18">
        <v>66</v>
      </c>
      <c r="L18">
        <v>15</v>
      </c>
      <c r="N18" s="77">
        <f t="shared" si="7"/>
        <v>30</v>
      </c>
      <c r="O18" s="47"/>
      <c r="P18" s="47"/>
      <c r="Q18" s="47">
        <v>30</v>
      </c>
      <c r="R18" s="47"/>
      <c r="S18" s="82">
        <f t="shared" si="8"/>
        <v>10</v>
      </c>
      <c r="T18" s="47"/>
      <c r="U18" s="47"/>
      <c r="V18" s="47"/>
      <c r="W18" s="47">
        <v>10</v>
      </c>
      <c r="X18" s="47" t="e">
        <f t="shared" si="9"/>
        <v>#REF!</v>
      </c>
      <c r="Y18" s="47" t="e">
        <f t="shared" si="10"/>
        <v>#REF!</v>
      </c>
      <c r="Z18" s="84" t="e">
        <f t="shared" si="11"/>
        <v>#REF!</v>
      </c>
    </row>
    <row r="19" ht="24" customHeight="1" spans="3:26">
      <c r="C19" s="50">
        <v>20201103</v>
      </c>
      <c r="D19" s="50" t="s">
        <v>37</v>
      </c>
      <c r="E19" s="50">
        <v>60</v>
      </c>
      <c r="F19" s="51" t="e">
        <f>TOB版!#REF!</f>
        <v>#REF!</v>
      </c>
      <c r="G19" s="48">
        <f t="shared" si="6"/>
        <v>1443.16</v>
      </c>
      <c r="H19" s="52">
        <v>1219.16</v>
      </c>
      <c r="J19">
        <v>143</v>
      </c>
      <c r="K19">
        <v>66</v>
      </c>
      <c r="L19">
        <v>15</v>
      </c>
      <c r="N19" s="77">
        <f t="shared" si="7"/>
        <v>30</v>
      </c>
      <c r="O19" s="47"/>
      <c r="P19" s="47"/>
      <c r="Q19" s="47">
        <v>30</v>
      </c>
      <c r="R19" s="47"/>
      <c r="S19" s="82">
        <f t="shared" si="8"/>
        <v>10</v>
      </c>
      <c r="T19" s="47"/>
      <c r="U19" s="47"/>
      <c r="V19" s="47"/>
      <c r="W19" s="47">
        <v>10</v>
      </c>
      <c r="X19" s="47" t="e">
        <f t="shared" si="9"/>
        <v>#REF!</v>
      </c>
      <c r="Y19" s="47" t="e">
        <f t="shared" si="10"/>
        <v>#REF!</v>
      </c>
      <c r="Z19" s="84" t="e">
        <f t="shared" si="11"/>
        <v>#REF!</v>
      </c>
    </row>
    <row r="20" ht="24" customHeight="1" spans="3:26">
      <c r="C20" s="50">
        <v>20201103</v>
      </c>
      <c r="D20" s="50" t="s">
        <v>38</v>
      </c>
      <c r="E20" s="50">
        <v>60</v>
      </c>
      <c r="F20" s="51" t="e">
        <f>TOB版!#REF!</f>
        <v>#REF!</v>
      </c>
      <c r="G20" s="48">
        <f t="shared" si="6"/>
        <v>1373.16</v>
      </c>
      <c r="H20" s="52">
        <v>1149.16</v>
      </c>
      <c r="J20">
        <v>143</v>
      </c>
      <c r="K20">
        <v>66</v>
      </c>
      <c r="L20">
        <v>15</v>
      </c>
      <c r="N20" s="77">
        <f t="shared" si="7"/>
        <v>30</v>
      </c>
      <c r="O20" s="47"/>
      <c r="P20" s="47"/>
      <c r="Q20" s="47">
        <v>30</v>
      </c>
      <c r="R20" s="47"/>
      <c r="S20" s="82">
        <f t="shared" si="8"/>
        <v>10</v>
      </c>
      <c r="T20" s="47"/>
      <c r="U20" s="47"/>
      <c r="V20" s="47"/>
      <c r="W20" s="47">
        <v>10</v>
      </c>
      <c r="X20" s="47" t="e">
        <f t="shared" si="9"/>
        <v>#REF!</v>
      </c>
      <c r="Y20" s="47" t="e">
        <f t="shared" si="10"/>
        <v>#REF!</v>
      </c>
      <c r="Z20" s="84" t="e">
        <f t="shared" si="11"/>
        <v>#REF!</v>
      </c>
    </row>
    <row r="21" spans="3:26">
      <c r="C21" s="50">
        <v>20201103</v>
      </c>
      <c r="D21" s="50" t="s">
        <v>39</v>
      </c>
      <c r="E21" s="50">
        <v>60</v>
      </c>
      <c r="F21" s="51" t="e">
        <f>TOB版!#REF!</f>
        <v>#REF!</v>
      </c>
      <c r="G21" s="48">
        <f t="shared" si="6"/>
        <v>1473.16</v>
      </c>
      <c r="H21">
        <v>1249.16</v>
      </c>
      <c r="J21">
        <v>143</v>
      </c>
      <c r="K21">
        <v>66</v>
      </c>
      <c r="L21">
        <v>15</v>
      </c>
      <c r="N21" s="77">
        <f t="shared" si="7"/>
        <v>30</v>
      </c>
      <c r="O21" s="47"/>
      <c r="P21" s="47"/>
      <c r="Q21" s="47">
        <v>30</v>
      </c>
      <c r="R21" s="47"/>
      <c r="S21" s="82">
        <f t="shared" si="8"/>
        <v>10</v>
      </c>
      <c r="T21" s="47"/>
      <c r="U21" s="47"/>
      <c r="V21" s="47"/>
      <c r="W21" s="47">
        <v>10</v>
      </c>
      <c r="X21" s="47" t="e">
        <f t="shared" si="9"/>
        <v>#REF!</v>
      </c>
      <c r="Y21" s="47" t="e">
        <f t="shared" si="10"/>
        <v>#REF!</v>
      </c>
      <c r="Z21" s="84" t="e">
        <f t="shared" si="11"/>
        <v>#REF!</v>
      </c>
    </row>
    <row r="22" s="33" customFormat="1" spans="4:5">
      <c r="D22" s="33" t="s">
        <v>32</v>
      </c>
      <c r="E22" s="33">
        <v>60</v>
      </c>
    </row>
    <row r="23" s="33" customFormat="1" spans="4:5">
      <c r="D23" s="33" t="s">
        <v>33</v>
      </c>
      <c r="E23" s="33">
        <v>60</v>
      </c>
    </row>
    <row r="24" s="33" customFormat="1" spans="4:5">
      <c r="D24" s="33" t="s">
        <v>34</v>
      </c>
      <c r="E24" s="33">
        <v>60</v>
      </c>
    </row>
    <row r="25" s="33" customFormat="1" spans="4:5">
      <c r="D25" s="33" t="s">
        <v>35</v>
      </c>
      <c r="E25" s="33">
        <v>60</v>
      </c>
    </row>
    <row r="26" s="33" customFormat="1" spans="4:5">
      <c r="D26" s="33" t="s">
        <v>36</v>
      </c>
      <c r="E26" s="33">
        <v>60</v>
      </c>
    </row>
    <row r="27" s="33" customFormat="1" spans="4:5">
      <c r="D27" s="33" t="s">
        <v>37</v>
      </c>
      <c r="E27" s="33">
        <v>60</v>
      </c>
    </row>
    <row r="28" s="33" customFormat="1" spans="4:5">
      <c r="D28" s="33" t="s">
        <v>38</v>
      </c>
      <c r="E28" s="33">
        <v>60</v>
      </c>
    </row>
    <row r="29" s="33" customFormat="1" spans="4:5">
      <c r="D29" s="33" t="s">
        <v>39</v>
      </c>
      <c r="E29" s="33">
        <v>60</v>
      </c>
    </row>
    <row r="30" s="34" customFormat="1" ht="16.5" spans="2:2">
      <c r="B30" s="34" t="s">
        <v>40</v>
      </c>
    </row>
    <row r="31" s="34" customFormat="1" ht="16.5" spans="2:2">
      <c r="B31" s="34" t="s">
        <v>41</v>
      </c>
    </row>
    <row r="32" s="34" customFormat="1" ht="16.5" spans="2:2">
      <c r="B32" s="34" t="s">
        <v>42</v>
      </c>
    </row>
    <row r="33" s="34" customFormat="1" ht="16.5" spans="2:2">
      <c r="B33" s="34" t="s">
        <v>43</v>
      </c>
    </row>
    <row r="34" s="34" customFormat="1" ht="16.5" spans="2:2">
      <c r="B34" s="34" t="s">
        <v>44</v>
      </c>
    </row>
    <row r="36" ht="15" spans="2:6">
      <c r="B36" s="53" t="s">
        <v>45</v>
      </c>
      <c r="C36" s="53"/>
      <c r="D36" s="53"/>
      <c r="E36" s="53"/>
      <c r="F36" s="53"/>
    </row>
    <row r="37" s="35" customFormat="1" ht="30" spans="2:6">
      <c r="B37" s="54" t="s">
        <v>46</v>
      </c>
      <c r="C37" s="54" t="s">
        <v>47</v>
      </c>
      <c r="D37" s="54" t="s">
        <v>48</v>
      </c>
      <c r="E37" s="54" t="s">
        <v>49</v>
      </c>
      <c r="F37" s="54" t="s">
        <v>50</v>
      </c>
    </row>
    <row r="38" ht="16.5" spans="2:6">
      <c r="B38" s="53" t="s">
        <v>51</v>
      </c>
      <c r="C38" s="39">
        <v>80</v>
      </c>
      <c r="D38" s="39">
        <v>80</v>
      </c>
      <c r="E38" s="39">
        <v>30</v>
      </c>
      <c r="F38" s="39">
        <v>30</v>
      </c>
    </row>
    <row r="39" ht="16.5" spans="2:6">
      <c r="B39" s="53" t="s">
        <v>28</v>
      </c>
      <c r="C39" s="39">
        <v>70</v>
      </c>
      <c r="D39" s="39">
        <v>20</v>
      </c>
      <c r="E39" s="39">
        <v>10</v>
      </c>
      <c r="F39" s="39">
        <v>30</v>
      </c>
    </row>
    <row r="40" ht="16.5" spans="2:6">
      <c r="B40" s="53" t="s">
        <v>52</v>
      </c>
      <c r="C40" s="39">
        <v>200</v>
      </c>
      <c r="D40" s="39">
        <v>100</v>
      </c>
      <c r="E40" s="39">
        <v>30</v>
      </c>
      <c r="F40" s="39">
        <v>30</v>
      </c>
    </row>
    <row r="41" ht="16.5" spans="2:6">
      <c r="B41" s="53" t="s">
        <v>53</v>
      </c>
      <c r="C41" s="55" t="s">
        <v>54</v>
      </c>
      <c r="D41" s="56"/>
      <c r="E41" s="56"/>
      <c r="F41" s="57"/>
    </row>
    <row r="43" ht="20.1" customHeight="1" spans="2:6">
      <c r="B43" s="58" t="s">
        <v>55</v>
      </c>
      <c r="C43" s="59"/>
      <c r="D43" s="59"/>
      <c r="E43" s="59"/>
      <c r="F43" s="60"/>
    </row>
    <row r="44" ht="30" spans="2:16">
      <c r="B44" s="54" t="s">
        <v>56</v>
      </c>
      <c r="C44" s="54" t="s">
        <v>47</v>
      </c>
      <c r="D44" s="54" t="s">
        <v>48</v>
      </c>
      <c r="E44" s="54" t="s">
        <v>49</v>
      </c>
      <c r="F44" s="54" t="s">
        <v>50</v>
      </c>
      <c r="P44" t="s">
        <v>57</v>
      </c>
    </row>
    <row r="45" ht="30.95" customHeight="1" spans="2:6">
      <c r="B45" s="61" t="s">
        <v>58</v>
      </c>
      <c r="C45" s="62" t="s">
        <v>59</v>
      </c>
      <c r="D45" s="62" t="s">
        <v>59</v>
      </c>
      <c r="E45" s="62" t="s">
        <v>60</v>
      </c>
      <c r="F45" s="62" t="s">
        <v>60</v>
      </c>
    </row>
    <row r="46" ht="27" customHeight="1" spans="2:6">
      <c r="B46" s="63" t="s">
        <v>61</v>
      </c>
      <c r="C46" s="64"/>
      <c r="D46" s="64"/>
      <c r="E46" s="64"/>
      <c r="F46" s="65"/>
    </row>
    <row r="47" ht="27" customHeight="1" spans="2:6">
      <c r="B47" s="61" t="s">
        <v>62</v>
      </c>
      <c r="C47" s="62" t="s">
        <v>63</v>
      </c>
      <c r="D47" s="62" t="s">
        <v>63</v>
      </c>
      <c r="E47" s="62" t="s">
        <v>64</v>
      </c>
      <c r="F47" s="62" t="s">
        <v>64</v>
      </c>
    </row>
    <row r="48" ht="42" customHeight="1" spans="2:6">
      <c r="B48" s="66" t="s">
        <v>65</v>
      </c>
      <c r="C48" s="67"/>
      <c r="D48" s="67"/>
      <c r="E48" s="67"/>
      <c r="F48" s="68"/>
    </row>
    <row r="49" ht="30" spans="2:6">
      <c r="B49" s="61" t="s">
        <v>66</v>
      </c>
      <c r="C49" s="62" t="s">
        <v>67</v>
      </c>
      <c r="D49" s="62" t="s">
        <v>67</v>
      </c>
      <c r="E49" s="62" t="s">
        <v>68</v>
      </c>
      <c r="F49" s="62" t="s">
        <v>68</v>
      </c>
    </row>
    <row r="50" ht="30.95" customHeight="1" spans="2:6">
      <c r="B50" s="69" t="s">
        <v>69</v>
      </c>
      <c r="C50" s="69"/>
      <c r="D50" s="69"/>
      <c r="E50" s="69"/>
      <c r="F50" s="69"/>
    </row>
  </sheetData>
  <mergeCells count="18">
    <mergeCell ref="B1:F1"/>
    <mergeCell ref="B2:F2"/>
    <mergeCell ref="B3:F3"/>
    <mergeCell ref="G4:M4"/>
    <mergeCell ref="N4:R4"/>
    <mergeCell ref="S4:W4"/>
    <mergeCell ref="X4:Z4"/>
    <mergeCell ref="B36:F36"/>
    <mergeCell ref="C41:F41"/>
    <mergeCell ref="B43:F43"/>
    <mergeCell ref="B46:F46"/>
    <mergeCell ref="B48:F48"/>
    <mergeCell ref="B50:F50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85" zoomScaleNormal="85" workbookViewId="0">
      <selection activeCell="A1" sqref="A1:H1"/>
    </sheetView>
  </sheetViews>
  <sheetFormatPr defaultColWidth="9" defaultRowHeight="14.25"/>
  <cols>
    <col min="1" max="1" width="7.48333333333333" style="1" customWidth="1"/>
    <col min="2" max="2" width="14.8083333333333" style="1" customWidth="1"/>
    <col min="3" max="3" width="38.0583333333333" style="1" customWidth="1"/>
    <col min="4" max="4" width="6.875" style="1" customWidth="1"/>
    <col min="5" max="5" width="14.6666666666667" style="2" customWidth="1"/>
    <col min="6" max="6" width="9.69166666666667" style="2" customWidth="1"/>
    <col min="7" max="7" width="10.8833333333333" style="3" customWidth="1"/>
    <col min="8" max="8" width="34.1166666666667" style="3" customWidth="1"/>
    <col min="9" max="11" width="8.625" style="1" customWidth="1"/>
    <col min="12" max="16384" width="9" style="1"/>
  </cols>
  <sheetData>
    <row r="1" ht="31" customHeight="1" spans="1:8">
      <c r="A1" s="4" t="s">
        <v>70</v>
      </c>
      <c r="B1" s="4"/>
      <c r="C1" s="4"/>
      <c r="D1" s="4"/>
      <c r="E1" s="4"/>
      <c r="F1" s="4"/>
      <c r="G1" s="4"/>
      <c r="H1" s="4"/>
    </row>
    <row r="2" ht="22.5" spans="1:8">
      <c r="A2" s="5" t="s">
        <v>71</v>
      </c>
      <c r="B2" s="5"/>
      <c r="C2" s="5"/>
      <c r="D2" s="5"/>
      <c r="E2" s="6"/>
      <c r="F2" s="6"/>
      <c r="G2" s="6"/>
      <c r="H2" s="6"/>
    </row>
    <row r="3" ht="26" customHeight="1" spans="1:8">
      <c r="A3" s="7" t="s">
        <v>72</v>
      </c>
      <c r="B3" s="7" t="s">
        <v>73</v>
      </c>
      <c r="C3" s="7" t="s">
        <v>74</v>
      </c>
      <c r="D3" s="7"/>
      <c r="E3" s="8" t="s">
        <v>75</v>
      </c>
      <c r="F3" s="8"/>
      <c r="G3" s="8" t="s">
        <v>76</v>
      </c>
      <c r="H3" s="8"/>
    </row>
    <row r="4" ht="28.5" spans="1:8">
      <c r="A4" s="7"/>
      <c r="B4" s="7"/>
      <c r="C4" s="7"/>
      <c r="D4" s="7"/>
      <c r="E4" s="8" t="s">
        <v>77</v>
      </c>
      <c r="F4" s="8" t="s">
        <v>78</v>
      </c>
      <c r="G4" s="8" t="s">
        <v>77</v>
      </c>
      <c r="H4" s="8" t="s">
        <v>78</v>
      </c>
    </row>
    <row r="5" ht="27" customHeight="1" spans="1:8">
      <c r="A5" s="7" t="s">
        <v>79</v>
      </c>
      <c r="B5" s="9" t="s">
        <v>80</v>
      </c>
      <c r="C5" s="10" t="s">
        <v>81</v>
      </c>
      <c r="D5" s="11" t="s">
        <v>82</v>
      </c>
      <c r="E5" s="12" t="s">
        <v>83</v>
      </c>
      <c r="F5" s="12" t="s">
        <v>83</v>
      </c>
      <c r="G5" s="13" t="s">
        <v>83</v>
      </c>
      <c r="H5" s="13" t="s">
        <v>83</v>
      </c>
    </row>
    <row r="6" ht="28.5" spans="1:8">
      <c r="A6" s="7"/>
      <c r="B6" s="9" t="s">
        <v>84</v>
      </c>
      <c r="C6" s="10" t="s">
        <v>85</v>
      </c>
      <c r="D6" s="11" t="s">
        <v>86</v>
      </c>
      <c r="E6" s="12" t="s">
        <v>83</v>
      </c>
      <c r="F6" s="12" t="s">
        <v>83</v>
      </c>
      <c r="G6" s="12" t="s">
        <v>83</v>
      </c>
      <c r="H6" s="12" t="s">
        <v>83</v>
      </c>
    </row>
    <row r="7" ht="23" customHeight="1" spans="1:8">
      <c r="A7" s="7"/>
      <c r="B7" s="7" t="s">
        <v>87</v>
      </c>
      <c r="C7" s="10" t="s">
        <v>88</v>
      </c>
      <c r="D7" s="14" t="s">
        <v>86</v>
      </c>
      <c r="E7" s="12" t="s">
        <v>83</v>
      </c>
      <c r="F7" s="12" t="s">
        <v>83</v>
      </c>
      <c r="G7" s="12" t="s">
        <v>83</v>
      </c>
      <c r="H7" s="12" t="s">
        <v>83</v>
      </c>
    </row>
    <row r="8" ht="24" customHeight="1" spans="1:9">
      <c r="A8" s="9" t="s">
        <v>89</v>
      </c>
      <c r="B8" s="10" t="s">
        <v>90</v>
      </c>
      <c r="C8" s="10" t="s">
        <v>91</v>
      </c>
      <c r="D8" s="10" t="s">
        <v>92</v>
      </c>
      <c r="E8" s="15"/>
      <c r="F8" s="15"/>
      <c r="G8" s="13"/>
      <c r="H8" s="13"/>
      <c r="I8" s="31"/>
    </row>
    <row r="9" ht="25" customHeight="1" spans="1:9">
      <c r="A9" s="9"/>
      <c r="B9" s="10" t="s">
        <v>93</v>
      </c>
      <c r="C9" s="10" t="s">
        <v>94</v>
      </c>
      <c r="D9" s="10" t="s">
        <v>95</v>
      </c>
      <c r="E9" s="15"/>
      <c r="F9" s="15"/>
      <c r="G9" s="15"/>
      <c r="H9" s="15"/>
      <c r="I9" s="31"/>
    </row>
    <row r="10" ht="28.5" spans="1:9">
      <c r="A10" s="9"/>
      <c r="B10" s="10" t="s">
        <v>96</v>
      </c>
      <c r="C10" s="10" t="s">
        <v>97</v>
      </c>
      <c r="D10" s="10" t="s">
        <v>86</v>
      </c>
      <c r="E10" s="15"/>
      <c r="F10" s="15"/>
      <c r="G10" s="15"/>
      <c r="H10" s="15"/>
      <c r="I10" s="31"/>
    </row>
    <row r="11" ht="20" customHeight="1" spans="1:9">
      <c r="A11" s="9"/>
      <c r="B11" s="10" t="s">
        <v>98</v>
      </c>
      <c r="C11" s="10" t="s">
        <v>99</v>
      </c>
      <c r="D11" s="10" t="s">
        <v>100</v>
      </c>
      <c r="E11" s="15"/>
      <c r="F11" s="15"/>
      <c r="G11" s="15"/>
      <c r="H11" s="15"/>
      <c r="I11" s="31"/>
    </row>
    <row r="12" ht="28.5" spans="1:8">
      <c r="A12" s="16" t="s">
        <v>101</v>
      </c>
      <c r="B12" s="17" t="s">
        <v>102</v>
      </c>
      <c r="C12" s="18" t="s">
        <v>103</v>
      </c>
      <c r="D12" s="19" t="s">
        <v>104</v>
      </c>
      <c r="E12" s="15"/>
      <c r="F12" s="15"/>
      <c r="G12" s="13"/>
      <c r="H12" s="13"/>
    </row>
    <row r="13" ht="22" customHeight="1" spans="1:8">
      <c r="A13" s="16"/>
      <c r="B13" s="7" t="s">
        <v>105</v>
      </c>
      <c r="C13" s="10" t="s">
        <v>106</v>
      </c>
      <c r="D13" s="14" t="s">
        <v>107</v>
      </c>
      <c r="E13" s="15"/>
      <c r="F13" s="15"/>
      <c r="G13" s="15"/>
      <c r="H13" s="15"/>
    </row>
    <row r="14" ht="30" customHeight="1" spans="1:8">
      <c r="A14" s="16"/>
      <c r="B14" s="10" t="s">
        <v>108</v>
      </c>
      <c r="C14" s="10" t="s">
        <v>109</v>
      </c>
      <c r="D14" s="14" t="s">
        <v>110</v>
      </c>
      <c r="E14" s="15"/>
      <c r="F14" s="15"/>
      <c r="G14" s="15"/>
      <c r="H14" s="15"/>
    </row>
    <row r="15" ht="28.5" spans="1:8">
      <c r="A15" s="16"/>
      <c r="B15" s="20" t="s">
        <v>111</v>
      </c>
      <c r="C15" s="10" t="s">
        <v>112</v>
      </c>
      <c r="D15" s="14" t="s">
        <v>104</v>
      </c>
      <c r="E15" s="15"/>
      <c r="F15" s="15"/>
      <c r="G15" s="15"/>
      <c r="H15" s="15"/>
    </row>
    <row r="16" ht="22" customHeight="1" spans="1:8">
      <c r="A16" s="21"/>
      <c r="B16" s="20"/>
      <c r="C16" s="7" t="s">
        <v>113</v>
      </c>
      <c r="D16" s="14" t="s">
        <v>86</v>
      </c>
      <c r="E16" s="15"/>
      <c r="F16" s="15"/>
      <c r="G16" s="15"/>
      <c r="H16" s="15"/>
    </row>
    <row r="17" ht="22" customHeight="1" spans="1:8">
      <c r="A17" s="22" t="s">
        <v>114</v>
      </c>
      <c r="B17" s="23"/>
      <c r="C17" s="24"/>
      <c r="D17" s="9"/>
      <c r="E17" s="15"/>
      <c r="F17" s="15"/>
      <c r="G17" s="15"/>
      <c r="H17" s="15"/>
    </row>
    <row r="18" ht="22" customHeight="1" spans="1:8">
      <c r="A18" s="9" t="s">
        <v>115</v>
      </c>
      <c r="B18" s="9"/>
      <c r="C18" s="9"/>
      <c r="D18" s="9"/>
      <c r="E18" s="15"/>
      <c r="F18" s="15"/>
      <c r="G18" s="15"/>
      <c r="H18" s="15"/>
    </row>
    <row r="19" ht="50" customHeight="1" spans="1:8">
      <c r="A19" s="25" t="s">
        <v>116</v>
      </c>
      <c r="B19" s="26"/>
      <c r="C19" s="26"/>
      <c r="D19" s="27"/>
      <c r="E19" s="28" t="s">
        <v>117</v>
      </c>
      <c r="F19" s="29"/>
      <c r="G19" s="29"/>
      <c r="H19" s="30"/>
    </row>
  </sheetData>
  <sheetProtection formatCells="0" insertHyperlinks="0" autoFilter="0"/>
  <mergeCells count="19">
    <mergeCell ref="A1:H1"/>
    <mergeCell ref="A2:H2"/>
    <mergeCell ref="E3:F3"/>
    <mergeCell ref="G3:H3"/>
    <mergeCell ref="A17:C17"/>
    <mergeCell ref="E17:F17"/>
    <mergeCell ref="G17:H17"/>
    <mergeCell ref="A18:D18"/>
    <mergeCell ref="A19:D19"/>
    <mergeCell ref="E19:H19"/>
    <mergeCell ref="A3:A4"/>
    <mergeCell ref="A5:A7"/>
    <mergeCell ref="A8:A11"/>
    <mergeCell ref="A12:A16"/>
    <mergeCell ref="B3:B4"/>
    <mergeCell ref="B15:B16"/>
    <mergeCell ref="C3:C4"/>
    <mergeCell ref="D3:D4"/>
    <mergeCell ref="I8:I11"/>
  </mergeCells>
  <pageMargins left="0.75" right="0.118055555555556" top="0.747916666666667" bottom="0.354166666666667" header="0.354166666666667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结算规则</vt:lpstr>
      <vt:lpstr>结算表</vt:lpstr>
      <vt:lpstr>TOB版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choice</dc:creator>
  <cp:lastModifiedBy>刘</cp:lastModifiedBy>
  <dcterms:created xsi:type="dcterms:W3CDTF">2020-08-27T13:37:00Z</dcterms:created>
  <dcterms:modified xsi:type="dcterms:W3CDTF">2024-10-28T09:07:27Z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E09F5EE45B2D7F9C414E1F676E4A4A6A_43</vt:lpwstr>
  </property>
</Properties>
</file>